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2600"/>
  </bookViews>
  <sheets>
    <sheet name="izvrsenjebudzeta2016" sheetId="1" r:id="rId1"/>
  </sheets>
  <calcPr calcId="145621"/>
</workbook>
</file>

<file path=xl/calcChain.xml><?xml version="1.0" encoding="utf-8"?>
<calcChain xmlns="http://schemas.openxmlformats.org/spreadsheetml/2006/main">
  <c r="L47" i="1" l="1"/>
  <c r="K47" i="1"/>
  <c r="L46" i="1"/>
  <c r="K46" i="1"/>
  <c r="J45" i="1"/>
  <c r="L45" i="1"/>
  <c r="H44" i="1"/>
  <c r="H48" i="1"/>
  <c r="J43" i="1"/>
  <c r="L43" i="1"/>
  <c r="J42" i="1"/>
  <c r="L42" i="1"/>
  <c r="I41" i="1"/>
  <c r="J41" i="1"/>
  <c r="J40" i="1"/>
  <c r="L40" i="1"/>
  <c r="I39" i="1"/>
  <c r="I44" i="1"/>
  <c r="J38" i="1"/>
  <c r="L38" i="1"/>
  <c r="J37" i="1"/>
  <c r="L37" i="1"/>
  <c r="J36" i="1"/>
  <c r="L36" i="1"/>
  <c r="J35" i="1"/>
  <c r="L35" i="1"/>
  <c r="J34" i="1"/>
  <c r="L34" i="1"/>
  <c r="J33" i="1"/>
  <c r="L33" i="1"/>
  <c r="J32" i="1"/>
  <c r="L32" i="1"/>
  <c r="J31" i="1"/>
  <c r="L31" i="1"/>
  <c r="J30" i="1"/>
  <c r="L30" i="1"/>
  <c r="J29" i="1"/>
  <c r="L29" i="1"/>
  <c r="J28" i="1"/>
  <c r="L28" i="1"/>
  <c r="J27" i="1"/>
  <c r="L27" i="1"/>
  <c r="J26" i="1"/>
  <c r="L26" i="1"/>
  <c r="J25" i="1"/>
  <c r="L25" i="1"/>
  <c r="J24" i="1"/>
  <c r="L24" i="1"/>
  <c r="J23" i="1"/>
  <c r="L23" i="1"/>
  <c r="J22" i="1"/>
  <c r="L22" i="1"/>
  <c r="J21" i="1"/>
  <c r="L21" i="1"/>
  <c r="J20" i="1"/>
  <c r="L20" i="1"/>
  <c r="J19" i="1"/>
  <c r="L19" i="1"/>
  <c r="J18" i="1"/>
  <c r="L18" i="1"/>
  <c r="J17" i="1"/>
  <c r="L17" i="1"/>
  <c r="J16" i="1"/>
  <c r="L16" i="1"/>
  <c r="J15" i="1"/>
  <c r="L15" i="1"/>
  <c r="J14" i="1"/>
  <c r="L14" i="1"/>
  <c r="J13" i="1"/>
  <c r="L13" i="1"/>
  <c r="I12" i="1"/>
  <c r="I48" i="1"/>
  <c r="J11" i="1"/>
  <c r="L11" i="1"/>
  <c r="J10" i="1"/>
  <c r="L10" i="1"/>
  <c r="J9" i="1"/>
  <c r="L9" i="1"/>
  <c r="J8" i="1"/>
  <c r="L8" i="1"/>
  <c r="J7" i="1"/>
  <c r="L7" i="1"/>
  <c r="J6" i="1"/>
  <c r="L6" i="1"/>
  <c r="J5" i="1"/>
  <c r="L5" i="1"/>
  <c r="J4" i="1"/>
  <c r="L4" i="1"/>
  <c r="K4" i="1"/>
  <c r="K5" i="1"/>
  <c r="K6" i="1"/>
  <c r="K7" i="1"/>
  <c r="K8" i="1"/>
  <c r="L41" i="1"/>
  <c r="K41" i="1"/>
  <c r="J48" i="1"/>
  <c r="K9" i="1"/>
  <c r="K10" i="1"/>
  <c r="K11" i="1"/>
  <c r="J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J39" i="1"/>
  <c r="K40" i="1"/>
  <c r="K42" i="1"/>
  <c r="K43" i="1"/>
  <c r="J44" i="1"/>
  <c r="K45" i="1"/>
  <c r="L44" i="1"/>
  <c r="K44" i="1"/>
  <c r="L39" i="1"/>
  <c r="K39" i="1"/>
  <c r="L12" i="1"/>
  <c r="K12" i="1"/>
  <c r="L48" i="1"/>
  <c r="K48" i="1"/>
</calcChain>
</file>

<file path=xl/sharedStrings.xml><?xml version="1.0" encoding="utf-8"?>
<sst xmlns="http://schemas.openxmlformats.org/spreadsheetml/2006/main" count="59" uniqueCount="58">
  <si>
    <t>УПРАВА ЗА ДУВАН</t>
  </si>
  <si>
    <t xml:space="preserve">ФИНАНСИЈСКИ ПЛАН ЗА 2016. ГОДИНУ </t>
  </si>
  <si>
    <t>ИЗВРШЕЊЕ ПЛАНА</t>
  </si>
  <si>
    <t>Конто</t>
  </si>
  <si>
    <t>Опис</t>
  </si>
  <si>
    <t xml:space="preserve">План </t>
  </si>
  <si>
    <t>јануар-септембар</t>
  </si>
  <si>
    <t>октобар</t>
  </si>
  <si>
    <t>новембар</t>
  </si>
  <si>
    <t>децембар</t>
  </si>
  <si>
    <t>укупно</t>
  </si>
  <si>
    <t>расположиво</t>
  </si>
  <si>
    <t>%извршења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</si>
  <si>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</si>
  <si>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</si>
  <si>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</si>
  <si>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</si>
  <si>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</si>
  <si>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Накнаде трошкова за превоз на посао и с посла</t>
  </si>
  <si>
    <t>Накнаде трошкова за смештај, постављених лица</t>
  </si>
  <si>
    <t>Награде запосленима и остали посебни расходи</t>
  </si>
  <si>
    <t>РАСХОДИ ЗА ЗАПОСЛЕНЕ</t>
  </si>
  <si>
    <t>СТАЛНИ ТРОШКОВИ</t>
  </si>
  <si>
    <t>Електрична енергија</t>
  </si>
  <si>
    <t>Водовод и канализација</t>
  </si>
  <si>
    <t>Одвоз отпада</t>
  </si>
  <si>
    <t>Телефон</t>
  </si>
  <si>
    <t>Мобилни телефон</t>
  </si>
  <si>
    <t>Осигурање опреме</t>
  </si>
  <si>
    <t>ТВ претплата</t>
  </si>
  <si>
    <t>ТРОШКОВИ ПУТОВАЊА У ИНОСТРАНСТВО</t>
  </si>
  <si>
    <t>Трошкови дневница</t>
  </si>
  <si>
    <t>Трошкови превоза</t>
  </si>
  <si>
    <t>Трошкови смештаја</t>
  </si>
  <si>
    <t>Остали трошкови путов, у иностранство</t>
  </si>
  <si>
    <t>УСЛУГЕ ПО УГОВОРУ</t>
  </si>
  <si>
    <t>Услуге превођења</t>
  </si>
  <si>
    <t>Издаци за стручне испите</t>
  </si>
  <si>
    <t>Односи с јавношћу</t>
  </si>
  <si>
    <t>Репрезентација</t>
  </si>
  <si>
    <t>Остале специјализоване услуге</t>
  </si>
  <si>
    <t>Рачунарска опрема</t>
  </si>
  <si>
    <t>Електронска и фотографска опрема</t>
  </si>
  <si>
    <t>Опрема за домаћинство и угоститељство</t>
  </si>
  <si>
    <t>МАТЕРИЈАЛ</t>
  </si>
  <si>
    <t>Стручна литература за редовне потребе запослених</t>
  </si>
  <si>
    <t>Резервни делови</t>
  </si>
  <si>
    <t>Остали материјал за посебне намене</t>
  </si>
  <si>
    <t>УСЛУГЕ И РОБЕ</t>
  </si>
  <si>
    <t>МАШИНЕ И ОПРЕМА</t>
  </si>
  <si>
    <t>Штампачи</t>
  </si>
  <si>
    <t>УКУПНО:</t>
  </si>
  <si>
    <t>ТЕКУЋЕ ПОПРАВКЕ И ОДРЖАВАЊЕ</t>
  </si>
  <si>
    <t>Осигурање запослених у случају несреће на раду</t>
  </si>
  <si>
    <t>Услуге образов и усавршавања</t>
  </si>
  <si>
    <t>Остали издаци за стручно образовање</t>
  </si>
  <si>
    <t>Канцеларијски материјал</t>
  </si>
  <si>
    <t>Реализација буџета у 2016.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</si>
</sst>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0" xfId="0" applyNumberFormat="1" applyBorder="1"/>
    <xf numFmtId="4" fontId="3" fillId="0" borderId="0" xfId="0" applyNumberFormat="1" applyFont="1"/>
    <xf numFmtId="0" fontId="0" fillId="0" borderId="0" xfId="0" applyFill="1"/>
    <xf numFmtId="4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4" fontId="4" fillId="0" borderId="2" xfId="0" applyNumberFormat="1" applyFont="1" applyFill="1" applyBorder="1"/>
    <xf numFmtId="4" fontId="1" fillId="0" borderId="1" xfId="0" applyNumberFormat="1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1" fillId="0" borderId="1" xfId="0" applyNumberFormat="1" applyFont="1" applyBorder="1"/>
    <xf numFmtId="4" fontId="4" fillId="3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" fontId="4" fillId="4" borderId="1" xfId="0" applyNumberFormat="1" applyFont="1" applyFill="1" applyBorder="1"/>
    <xf numFmtId="3" fontId="4" fillId="3" borderId="1" xfId="0" applyNumberFormat="1" applyFont="1" applyFill="1" applyBorder="1"/>
    <xf numFmtId="4" fontId="4" fillId="3" borderId="0" xfId="0" applyNumberFormat="1" applyFont="1" applyFill="1"/>
    <xf numFmtId="3" fontId="4" fillId="4" borderId="1" xfId="0" applyNumberFormat="1" applyFont="1" applyFill="1" applyBorder="1"/>
    <xf numFmtId="0" fontId="4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4" fillId="5" borderId="0" xfId="0" applyFont="1" applyFill="1"/>
    <xf numFmtId="0" fontId="0" fillId="0" borderId="0" xfId="0" applyBorder="1" applyAlignment="1">
      <alignment horizontal="left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left" wrapText="1"/>
    </xf>
    <xf numFmtId="49" fontId="4" fillId="5" borderId="4" xfId="0" applyNumberFormat="1" applyFont="1" applyFill="1" applyBorder="1" applyAlignment="1">
      <alignment horizontal="left" wrapText="1"/>
    </xf>
    <xf numFmtId="49" fontId="4" fillId="5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P63"/>
  <sheetViews>
    <sheetView tabSelected="1" workbookViewId="0">
      <selection activeCell="N25" sqref="N25"/>
    </sheetView>
  </sheetViews>
  <sheetFormatPr defaultRowHeight="15" x14ac:dyDescent="0.25"/>
  <cols>
    <col min="1" max="1" width="7.5703125" customWidth="1"/>
    <col min="2" max="2" width="7.28515625" customWidth="1"/>
    <col min="4" max="4" width="16.28515625" customWidth="1"/>
    <col min="5" max="5" width="11.85546875" bestFit="1" customWidth="1"/>
    <col min="6" max="6" width="14.42578125" customWidth="1"/>
    <col min="7" max="7" width="12.42578125" customWidth="1"/>
    <col min="8" max="8" width="12" customWidth="1"/>
    <col min="9" max="9" width="13.140625" bestFit="1" customWidth="1"/>
    <col min="10" max="10" width="14.28515625" bestFit="1" customWidth="1"/>
    <col min="11" max="11" width="13.5703125" bestFit="1" customWidth="1"/>
    <col min="12" max="12" width="9.28515625" customWidth="1"/>
  </cols>
  <sheetData>
    <row r="1" spans="1:12" x14ac:dyDescent="0.25">
      <c r="A1" s="44" t="s">
        <v>0</v>
      </c>
      <c r="B1" s="45"/>
      <c r="C1" s="45"/>
      <c r="D1" s="45"/>
      <c r="E1" s="46"/>
      <c r="F1" s="44" t="s">
        <v>57</v>
      </c>
      <c r="G1" s="45"/>
      <c r="H1" s="45"/>
      <c r="I1" s="45"/>
      <c r="J1" s="45"/>
      <c r="K1" s="45"/>
      <c r="L1" s="46"/>
    </row>
    <row r="2" spans="1:12" ht="15" customHeight="1" x14ac:dyDescent="0.25">
      <c r="A2" s="44" t="s">
        <v>1</v>
      </c>
      <c r="B2" s="45"/>
      <c r="C2" s="45"/>
      <c r="D2" s="45"/>
      <c r="E2" s="46"/>
      <c r="F2" s="44" t="s">
        <v>2</v>
      </c>
      <c r="G2" s="45"/>
      <c r="H2" s="45"/>
      <c r="I2" s="45"/>
      <c r="J2" s="45"/>
      <c r="K2" s="45"/>
      <c r="L2" s="46"/>
    </row>
    <row r="3" spans="1:12" x14ac:dyDescent="0.25">
      <c r="A3" s="19" t="s">
        <v>3</v>
      </c>
      <c r="B3" s="44" t="s">
        <v>4</v>
      </c>
      <c r="C3" s="45"/>
      <c r="D3" s="46"/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</row>
    <row r="4" spans="1:12" ht="15" customHeight="1" x14ac:dyDescent="0.25">
      <c r="A4" s="24">
        <v>411</v>
      </c>
      <c r="B4" s="47" t="s">
        <v>13</v>
      </c>
      <c r="C4" s="48"/>
      <c r="D4" s="49"/>
      <c r="E4" s="7">
        <v>16013000</v>
      </c>
      <c r="F4" s="6">
        <v>11801528.569999998</v>
      </c>
      <c r="G4" s="6">
        <v>1290753.6200000001</v>
      </c>
      <c r="H4" s="6">
        <v>1288460.6499999999</v>
      </c>
      <c r="I4" s="6">
        <v>1291375.24</v>
      </c>
      <c r="J4" s="6">
        <f>SUM(F4:I4)</f>
        <v>15672118.079999998</v>
      </c>
      <c r="K4" s="6">
        <f>E4-J4</f>
        <v>340881.92000000179</v>
      </c>
      <c r="L4" s="6">
        <f>J4/E4*100</f>
        <v>97.871217635671002</v>
      </c>
    </row>
    <row r="5" spans="1:12" ht="30.75" customHeight="1" x14ac:dyDescent="0.25">
      <c r="A5" s="24">
        <v>412</v>
      </c>
      <c r="B5" s="29" t="s">
        <v>14</v>
      </c>
      <c r="C5" s="42"/>
      <c r="D5" s="30"/>
      <c r="E5" s="7">
        <v>2868000</v>
      </c>
      <c r="F5" s="6">
        <v>2112473.77</v>
      </c>
      <c r="G5" s="6">
        <v>231044.93</v>
      </c>
      <c r="H5" s="6">
        <v>230634.48</v>
      </c>
      <c r="I5" s="6">
        <v>231156.18</v>
      </c>
      <c r="J5" s="6">
        <f t="shared" ref="J5:J48" si="0">SUM(F5:I5)</f>
        <v>2805309.3600000003</v>
      </c>
      <c r="K5" s="6">
        <f t="shared" ref="K5:K48" si="1">E5-J5</f>
        <v>62690.639999999665</v>
      </c>
      <c r="L5" s="6">
        <f t="shared" ref="L5:L48" si="2">J5/E5*100</f>
        <v>97.814133891213402</v>
      </c>
    </row>
    <row r="6" spans="1:12" x14ac:dyDescent="0.25">
      <c r="A6" s="24">
        <v>413</v>
      </c>
      <c r="B6" s="34" t="s">
        <v>15</v>
      </c>
      <c r="C6" s="43"/>
      <c r="D6" s="35"/>
      <c r="E6" s="7">
        <v>129000</v>
      </c>
      <c r="F6" s="8">
        <v>0</v>
      </c>
      <c r="G6" s="6">
        <v>0</v>
      </c>
      <c r="H6" s="6">
        <v>0</v>
      </c>
      <c r="I6" s="6">
        <v>0</v>
      </c>
      <c r="J6" s="6">
        <f t="shared" si="0"/>
        <v>0</v>
      </c>
      <c r="K6" s="6">
        <f t="shared" si="1"/>
        <v>129000</v>
      </c>
      <c r="L6" s="6">
        <f t="shared" si="2"/>
        <v>0</v>
      </c>
    </row>
    <row r="7" spans="1:12" x14ac:dyDescent="0.25">
      <c r="A7" s="24">
        <v>414</v>
      </c>
      <c r="B7" s="34" t="s">
        <v>16</v>
      </c>
      <c r="C7" s="43"/>
      <c r="D7" s="35"/>
      <c r="E7" s="7">
        <v>189000</v>
      </c>
      <c r="F7" s="6">
        <v>61023.32</v>
      </c>
      <c r="G7" s="6">
        <v>0</v>
      </c>
      <c r="H7" s="6">
        <v>0</v>
      </c>
      <c r="I7" s="9">
        <v>49264.93</v>
      </c>
      <c r="J7" s="6">
        <f>SUM(F7:H7)</f>
        <v>61023.32</v>
      </c>
      <c r="K7" s="6">
        <f t="shared" si="1"/>
        <v>127976.68</v>
      </c>
      <c r="L7" s="6">
        <f t="shared" si="2"/>
        <v>32.287470899470897</v>
      </c>
    </row>
    <row r="8" spans="1:12" x14ac:dyDescent="0.25">
      <c r="A8" s="24">
        <v>415</v>
      </c>
      <c r="B8" s="34" t="s">
        <v>17</v>
      </c>
      <c r="C8" s="43"/>
      <c r="D8" s="35"/>
      <c r="E8" s="7">
        <v>1284000</v>
      </c>
      <c r="F8" s="6">
        <v>684838.66</v>
      </c>
      <c r="G8" s="6">
        <v>67922.429999999993</v>
      </c>
      <c r="H8" s="6">
        <v>71622.06</v>
      </c>
      <c r="I8" s="10">
        <v>83575.070000000007</v>
      </c>
      <c r="J8" s="6">
        <f t="shared" si="0"/>
        <v>907958.2200000002</v>
      </c>
      <c r="K8" s="6">
        <f t="shared" si="1"/>
        <v>376041.7799999998</v>
      </c>
      <c r="L8" s="6">
        <f t="shared" si="2"/>
        <v>70.71325700934581</v>
      </c>
    </row>
    <row r="9" spans="1:12" ht="15" hidden="1" customHeight="1" x14ac:dyDescent="0.25">
      <c r="A9" s="24"/>
      <c r="B9" s="24">
        <v>415112</v>
      </c>
      <c r="C9" s="24" t="s">
        <v>18</v>
      </c>
      <c r="D9" s="24"/>
      <c r="E9" s="11"/>
      <c r="F9" s="6">
        <v>0</v>
      </c>
      <c r="G9" s="6"/>
      <c r="H9" s="6" t="e">
        <v>#DIV/0!</v>
      </c>
      <c r="I9" s="6">
        <v>0</v>
      </c>
      <c r="J9" s="6" t="e">
        <f t="shared" si="0"/>
        <v>#DIV/0!</v>
      </c>
      <c r="K9" s="6" t="e">
        <f t="shared" si="1"/>
        <v>#DIV/0!</v>
      </c>
      <c r="L9" s="6" t="e">
        <f t="shared" si="2"/>
        <v>#DIV/0!</v>
      </c>
    </row>
    <row r="10" spans="1:12" ht="15" hidden="1" customHeight="1" x14ac:dyDescent="0.25">
      <c r="A10" s="24"/>
      <c r="B10" s="24">
        <v>415113</v>
      </c>
      <c r="C10" s="24" t="s">
        <v>19</v>
      </c>
      <c r="D10" s="24"/>
      <c r="E10" s="11"/>
      <c r="F10" s="6">
        <v>0</v>
      </c>
      <c r="G10" s="6"/>
      <c r="H10" s="6" t="e">
        <v>#DIV/0!</v>
      </c>
      <c r="I10" s="6">
        <v>0</v>
      </c>
      <c r="J10" s="6" t="e">
        <f t="shared" si="0"/>
        <v>#DIV/0!</v>
      </c>
      <c r="K10" s="6" t="e">
        <f t="shared" si="1"/>
        <v>#DIV/0!</v>
      </c>
      <c r="L10" s="6" t="e">
        <f t="shared" si="2"/>
        <v>#DIV/0!</v>
      </c>
    </row>
    <row r="11" spans="1:12" ht="32.25" customHeight="1" x14ac:dyDescent="0.25">
      <c r="A11" s="24">
        <v>416</v>
      </c>
      <c r="B11" s="29" t="s">
        <v>20</v>
      </c>
      <c r="C11" s="42"/>
      <c r="D11" s="30"/>
      <c r="E11" s="7">
        <v>160000</v>
      </c>
      <c r="F11" s="6">
        <v>105368</v>
      </c>
      <c r="G11" s="6">
        <v>48281</v>
      </c>
      <c r="H11" s="6">
        <v>0</v>
      </c>
      <c r="I11" s="6">
        <v>0</v>
      </c>
      <c r="J11" s="6">
        <f t="shared" si="0"/>
        <v>153649</v>
      </c>
      <c r="K11" s="6">
        <f t="shared" si="1"/>
        <v>6351</v>
      </c>
      <c r="L11" s="6">
        <f t="shared" si="2"/>
        <v>96.030625000000001</v>
      </c>
    </row>
    <row r="12" spans="1:12" x14ac:dyDescent="0.25">
      <c r="A12" s="31" t="s">
        <v>21</v>
      </c>
      <c r="B12" s="32"/>
      <c r="C12" s="32"/>
      <c r="D12" s="33"/>
      <c r="E12" s="16">
        <v>20643000</v>
      </c>
      <c r="F12" s="14">
        <v>14765232.32</v>
      </c>
      <c r="G12" s="14">
        <v>1638001.98</v>
      </c>
      <c r="H12" s="14">
        <v>1590717.19</v>
      </c>
      <c r="I12" s="14">
        <f>SUM(I4:I11)</f>
        <v>1655371.42</v>
      </c>
      <c r="J12" s="14">
        <f t="shared" si="0"/>
        <v>19649322.910000004</v>
      </c>
      <c r="K12" s="14">
        <f t="shared" si="1"/>
        <v>993677.08999999613</v>
      </c>
      <c r="L12" s="14">
        <f t="shared" si="2"/>
        <v>95.186372668701267</v>
      </c>
    </row>
    <row r="13" spans="1:12" x14ac:dyDescent="0.25">
      <c r="A13" s="24">
        <v>421</v>
      </c>
      <c r="B13" s="31" t="s">
        <v>22</v>
      </c>
      <c r="C13" s="32"/>
      <c r="D13" s="33"/>
      <c r="E13" s="16">
        <v>1192000</v>
      </c>
      <c r="F13" s="14">
        <v>821083.9</v>
      </c>
      <c r="G13" s="14">
        <v>60697.37</v>
      </c>
      <c r="H13" s="14">
        <v>76262.73</v>
      </c>
      <c r="I13" s="14">
        <v>118146.73</v>
      </c>
      <c r="J13" s="14">
        <f t="shared" si="0"/>
        <v>1076190.73</v>
      </c>
      <c r="K13" s="14">
        <f t="shared" si="1"/>
        <v>115809.27000000002</v>
      </c>
      <c r="L13" s="14">
        <f t="shared" si="2"/>
        <v>90.284457214765098</v>
      </c>
    </row>
    <row r="14" spans="1:12" x14ac:dyDescent="0.25">
      <c r="A14" s="24"/>
      <c r="B14" s="24">
        <v>421211</v>
      </c>
      <c r="C14" s="34" t="s">
        <v>23</v>
      </c>
      <c r="D14" s="35"/>
      <c r="E14" s="7">
        <v>436000</v>
      </c>
      <c r="F14" s="6">
        <v>304905</v>
      </c>
      <c r="G14" s="6">
        <v>15039</v>
      </c>
      <c r="H14" s="6">
        <v>14732</v>
      </c>
      <c r="I14" s="6">
        <v>25558</v>
      </c>
      <c r="J14" s="6">
        <f t="shared" si="0"/>
        <v>360234</v>
      </c>
      <c r="K14" s="6">
        <f t="shared" si="1"/>
        <v>75766</v>
      </c>
      <c r="L14" s="6">
        <f t="shared" si="2"/>
        <v>82.622477064220178</v>
      </c>
    </row>
    <row r="15" spans="1:12" x14ac:dyDescent="0.25">
      <c r="A15" s="24"/>
      <c r="B15" s="24">
        <v>421311</v>
      </c>
      <c r="C15" s="34" t="s">
        <v>24</v>
      </c>
      <c r="D15" s="35"/>
      <c r="E15" s="7">
        <v>137000</v>
      </c>
      <c r="F15" s="6">
        <v>59492.5</v>
      </c>
      <c r="G15" s="6">
        <v>0</v>
      </c>
      <c r="H15" s="6">
        <v>26840.44</v>
      </c>
      <c r="I15" s="6">
        <v>52393.79</v>
      </c>
      <c r="J15" s="6">
        <f t="shared" si="0"/>
        <v>138726.73000000001</v>
      </c>
      <c r="K15" s="6">
        <f t="shared" si="1"/>
        <v>-1726.7300000000105</v>
      </c>
      <c r="L15" s="6">
        <f t="shared" si="2"/>
        <v>101.26038686131386</v>
      </c>
    </row>
    <row r="16" spans="1:12" x14ac:dyDescent="0.25">
      <c r="A16" s="24"/>
      <c r="B16" s="24">
        <v>421324</v>
      </c>
      <c r="C16" s="34" t="s">
        <v>25</v>
      </c>
      <c r="D16" s="35"/>
      <c r="E16" s="7">
        <v>39000</v>
      </c>
      <c r="F16" s="6">
        <v>28943.309999999994</v>
      </c>
      <c r="G16" s="6">
        <v>2887.19</v>
      </c>
      <c r="H16" s="6">
        <v>2887.19</v>
      </c>
      <c r="I16" s="6">
        <v>2887.19</v>
      </c>
      <c r="J16" s="6">
        <f t="shared" si="0"/>
        <v>37604.879999999997</v>
      </c>
      <c r="K16" s="6">
        <f t="shared" si="1"/>
        <v>1395.1200000000026</v>
      </c>
      <c r="L16" s="6">
        <f t="shared" si="2"/>
        <v>96.422769230769219</v>
      </c>
    </row>
    <row r="17" spans="1:16" x14ac:dyDescent="0.25">
      <c r="A17" s="24"/>
      <c r="B17" s="24">
        <v>421411</v>
      </c>
      <c r="C17" s="34" t="s">
        <v>26</v>
      </c>
      <c r="D17" s="35"/>
      <c r="E17" s="7">
        <v>434000</v>
      </c>
      <c r="F17" s="6">
        <v>302965.73</v>
      </c>
      <c r="G17" s="6">
        <v>32495.919999999998</v>
      </c>
      <c r="H17" s="6">
        <v>31467.78</v>
      </c>
      <c r="I17" s="6">
        <v>33161.550000000003</v>
      </c>
      <c r="J17" s="6">
        <f t="shared" si="0"/>
        <v>400090.97999999992</v>
      </c>
      <c r="K17" s="6">
        <f t="shared" si="1"/>
        <v>33909.020000000077</v>
      </c>
      <c r="L17" s="6">
        <f t="shared" si="2"/>
        <v>92.186861751152065</v>
      </c>
    </row>
    <row r="18" spans="1:16" x14ac:dyDescent="0.25">
      <c r="A18" s="24"/>
      <c r="B18" s="24">
        <v>421414</v>
      </c>
      <c r="C18" s="34" t="s">
        <v>27</v>
      </c>
      <c r="D18" s="35"/>
      <c r="E18" s="7">
        <v>65000</v>
      </c>
      <c r="F18" s="6">
        <v>43142.79</v>
      </c>
      <c r="G18" s="6">
        <v>10275.26</v>
      </c>
      <c r="H18" s="6">
        <v>335.32</v>
      </c>
      <c r="I18" s="6">
        <v>4146.2</v>
      </c>
      <c r="J18" s="6">
        <f t="shared" si="0"/>
        <v>57899.57</v>
      </c>
      <c r="K18" s="6">
        <f t="shared" si="1"/>
        <v>7100.43</v>
      </c>
      <c r="L18" s="6">
        <f t="shared" si="2"/>
        <v>89.076261538461537</v>
      </c>
      <c r="P18" s="1"/>
    </row>
    <row r="19" spans="1:16" x14ac:dyDescent="0.25">
      <c r="A19" s="24"/>
      <c r="B19" s="24">
        <v>421513</v>
      </c>
      <c r="C19" s="34" t="s">
        <v>28</v>
      </c>
      <c r="D19" s="35"/>
      <c r="E19" s="7">
        <v>40000</v>
      </c>
      <c r="F19" s="6">
        <v>32857.160000000003</v>
      </c>
      <c r="G19" s="6">
        <v>0</v>
      </c>
      <c r="H19" s="6">
        <v>0</v>
      </c>
      <c r="I19" s="6">
        <v>0</v>
      </c>
      <c r="J19" s="6">
        <f t="shared" si="0"/>
        <v>32857.160000000003</v>
      </c>
      <c r="K19" s="6">
        <f t="shared" si="1"/>
        <v>7142.8399999999965</v>
      </c>
      <c r="L19" s="6">
        <f t="shared" si="2"/>
        <v>82.142900000000012</v>
      </c>
    </row>
    <row r="20" spans="1:16" ht="28.5" customHeight="1" x14ac:dyDescent="0.25">
      <c r="A20" s="24"/>
      <c r="B20" s="24">
        <v>421521</v>
      </c>
      <c r="C20" s="29" t="s">
        <v>53</v>
      </c>
      <c r="D20" s="30"/>
      <c r="E20" s="7">
        <v>40000</v>
      </c>
      <c r="F20" s="6">
        <v>48154.879999999997</v>
      </c>
      <c r="G20" s="6">
        <v>0</v>
      </c>
      <c r="H20" s="6">
        <v>0</v>
      </c>
      <c r="I20" s="6">
        <v>0</v>
      </c>
      <c r="J20" s="6">
        <f t="shared" si="0"/>
        <v>48154.879999999997</v>
      </c>
      <c r="K20" s="6">
        <f t="shared" si="1"/>
        <v>-8154.8799999999974</v>
      </c>
      <c r="L20" s="6">
        <f t="shared" si="2"/>
        <v>120.38719999999998</v>
      </c>
    </row>
    <row r="21" spans="1:16" x14ac:dyDescent="0.25">
      <c r="A21" s="24"/>
      <c r="B21" s="24">
        <v>421911</v>
      </c>
      <c r="C21" s="34" t="s">
        <v>29</v>
      </c>
      <c r="D21" s="35"/>
      <c r="E21" s="7">
        <v>1000</v>
      </c>
      <c r="F21" s="6">
        <v>622.53</v>
      </c>
      <c r="G21" s="6">
        <v>0</v>
      </c>
      <c r="H21" s="6">
        <v>0</v>
      </c>
      <c r="I21" s="6">
        <v>0</v>
      </c>
      <c r="J21" s="6">
        <f t="shared" si="0"/>
        <v>622.53</v>
      </c>
      <c r="K21" s="6">
        <f t="shared" si="1"/>
        <v>377.47</v>
      </c>
      <c r="L21" s="6">
        <f t="shared" si="2"/>
        <v>62.253</v>
      </c>
    </row>
    <row r="22" spans="1:16" ht="34.5" customHeight="1" x14ac:dyDescent="0.25">
      <c r="A22" s="24">
        <v>422</v>
      </c>
      <c r="B22" s="39" t="s">
        <v>30</v>
      </c>
      <c r="C22" s="40"/>
      <c r="D22" s="41"/>
      <c r="E22" s="16">
        <v>564000</v>
      </c>
      <c r="F22" s="15">
        <v>0</v>
      </c>
      <c r="G22" s="14">
        <v>0</v>
      </c>
      <c r="H22" s="14">
        <v>0</v>
      </c>
      <c r="I22" s="14">
        <v>0</v>
      </c>
      <c r="J22" s="14">
        <f t="shared" si="0"/>
        <v>0</v>
      </c>
      <c r="K22" s="14">
        <f t="shared" si="1"/>
        <v>564000</v>
      </c>
      <c r="L22" s="14">
        <f t="shared" si="2"/>
        <v>0</v>
      </c>
    </row>
    <row r="23" spans="1:16" x14ac:dyDescent="0.25">
      <c r="A23" s="24"/>
      <c r="B23" s="24">
        <v>422211</v>
      </c>
      <c r="C23" s="34" t="s">
        <v>31</v>
      </c>
      <c r="D23" s="35"/>
      <c r="E23" s="7">
        <v>30000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0</v>
      </c>
      <c r="K23" s="6">
        <f t="shared" si="1"/>
        <v>30000</v>
      </c>
      <c r="L23" s="6">
        <f t="shared" si="2"/>
        <v>0</v>
      </c>
    </row>
    <row r="24" spans="1:16" x14ac:dyDescent="0.25">
      <c r="A24" s="24"/>
      <c r="B24" s="24">
        <v>422221</v>
      </c>
      <c r="C24" s="34" t="s">
        <v>32</v>
      </c>
      <c r="D24" s="35"/>
      <c r="E24" s="7">
        <v>300000</v>
      </c>
      <c r="F24" s="6">
        <v>0</v>
      </c>
      <c r="G24" s="6">
        <v>0</v>
      </c>
      <c r="H24" s="6">
        <v>0</v>
      </c>
      <c r="I24" s="6">
        <v>0</v>
      </c>
      <c r="J24" s="6">
        <f t="shared" si="0"/>
        <v>0</v>
      </c>
      <c r="K24" s="6">
        <f t="shared" si="1"/>
        <v>300000</v>
      </c>
      <c r="L24" s="6">
        <f t="shared" si="2"/>
        <v>0</v>
      </c>
    </row>
    <row r="25" spans="1:16" x14ac:dyDescent="0.25">
      <c r="A25" s="24"/>
      <c r="B25" s="24">
        <v>422231</v>
      </c>
      <c r="C25" s="34" t="s">
        <v>33</v>
      </c>
      <c r="D25" s="35"/>
      <c r="E25" s="7">
        <v>220000</v>
      </c>
      <c r="F25" s="6">
        <v>0</v>
      </c>
      <c r="G25" s="6">
        <v>0</v>
      </c>
      <c r="H25" s="6">
        <v>0</v>
      </c>
      <c r="I25" s="6">
        <v>0</v>
      </c>
      <c r="J25" s="6">
        <f t="shared" si="0"/>
        <v>0</v>
      </c>
      <c r="K25" s="6">
        <f t="shared" si="1"/>
        <v>220000</v>
      </c>
      <c r="L25" s="6">
        <f t="shared" si="2"/>
        <v>0</v>
      </c>
    </row>
    <row r="26" spans="1:16" ht="26.25" customHeight="1" x14ac:dyDescent="0.25">
      <c r="A26" s="24"/>
      <c r="B26" s="24">
        <v>422299</v>
      </c>
      <c r="C26" s="29" t="s">
        <v>34</v>
      </c>
      <c r="D26" s="30"/>
      <c r="E26" s="7">
        <v>14000</v>
      </c>
      <c r="F26" s="6">
        <v>0</v>
      </c>
      <c r="G26" s="6">
        <v>0</v>
      </c>
      <c r="H26" s="6">
        <v>0</v>
      </c>
      <c r="I26" s="6">
        <v>0</v>
      </c>
      <c r="J26" s="6">
        <f t="shared" si="0"/>
        <v>0</v>
      </c>
      <c r="K26" s="6">
        <f t="shared" si="1"/>
        <v>14000</v>
      </c>
      <c r="L26" s="6">
        <f t="shared" si="2"/>
        <v>0</v>
      </c>
    </row>
    <row r="27" spans="1:16" x14ac:dyDescent="0.25">
      <c r="A27" s="24">
        <v>423</v>
      </c>
      <c r="B27" s="31" t="s">
        <v>35</v>
      </c>
      <c r="C27" s="32"/>
      <c r="D27" s="33"/>
      <c r="E27" s="16">
        <v>243000</v>
      </c>
      <c r="F27" s="14">
        <v>165080</v>
      </c>
      <c r="G27" s="14">
        <v>12000</v>
      </c>
      <c r="H27" s="14">
        <v>12000</v>
      </c>
      <c r="I27" s="14">
        <v>12000</v>
      </c>
      <c r="J27" s="14">
        <f t="shared" si="0"/>
        <v>201080</v>
      </c>
      <c r="K27" s="14">
        <f t="shared" si="1"/>
        <v>41920</v>
      </c>
      <c r="L27" s="14">
        <f t="shared" si="2"/>
        <v>82.748971193415628</v>
      </c>
    </row>
    <row r="28" spans="1:16" x14ac:dyDescent="0.25">
      <c r="A28" s="24"/>
      <c r="B28" s="24">
        <v>423111</v>
      </c>
      <c r="C28" s="34" t="s">
        <v>36</v>
      </c>
      <c r="D28" s="35"/>
      <c r="E28" s="7">
        <v>16000</v>
      </c>
      <c r="F28" s="6">
        <v>0</v>
      </c>
      <c r="G28" s="6">
        <v>0</v>
      </c>
      <c r="H28" s="6">
        <v>0</v>
      </c>
      <c r="I28" s="6">
        <v>0</v>
      </c>
      <c r="J28" s="6">
        <f t="shared" si="0"/>
        <v>0</v>
      </c>
      <c r="K28" s="6">
        <f t="shared" si="1"/>
        <v>16000</v>
      </c>
      <c r="L28" s="6">
        <f t="shared" si="2"/>
        <v>0</v>
      </c>
    </row>
    <row r="29" spans="1:16" x14ac:dyDescent="0.25">
      <c r="A29" s="24"/>
      <c r="B29" s="24">
        <v>423311</v>
      </c>
      <c r="C29" s="34" t="s">
        <v>54</v>
      </c>
      <c r="D29" s="35"/>
      <c r="E29" s="7">
        <v>54000</v>
      </c>
      <c r="F29" s="6">
        <v>40000</v>
      </c>
      <c r="G29" s="6">
        <v>0</v>
      </c>
      <c r="H29" s="6">
        <v>0</v>
      </c>
      <c r="I29" s="6">
        <v>0</v>
      </c>
      <c r="J29" s="6">
        <f t="shared" si="0"/>
        <v>40000</v>
      </c>
      <c r="K29" s="6">
        <f t="shared" si="1"/>
        <v>14000</v>
      </c>
      <c r="L29" s="6">
        <f t="shared" si="2"/>
        <v>74.074074074074076</v>
      </c>
    </row>
    <row r="30" spans="1:16" x14ac:dyDescent="0.25">
      <c r="A30" s="24"/>
      <c r="B30" s="24">
        <v>423391</v>
      </c>
      <c r="C30" s="34" t="s">
        <v>37</v>
      </c>
      <c r="D30" s="35"/>
      <c r="E30" s="7">
        <v>12000</v>
      </c>
      <c r="F30" s="6">
        <v>9580</v>
      </c>
      <c r="G30" s="6">
        <v>0</v>
      </c>
      <c r="H30" s="6">
        <v>0</v>
      </c>
      <c r="I30" s="6">
        <v>0</v>
      </c>
      <c r="J30" s="6">
        <f t="shared" si="0"/>
        <v>9580</v>
      </c>
      <c r="K30" s="6">
        <f t="shared" si="1"/>
        <v>2420</v>
      </c>
      <c r="L30" s="6">
        <f t="shared" si="2"/>
        <v>79.833333333333329</v>
      </c>
    </row>
    <row r="31" spans="1:16" ht="27" customHeight="1" x14ac:dyDescent="0.25">
      <c r="A31" s="24"/>
      <c r="B31" s="24">
        <v>423399</v>
      </c>
      <c r="C31" s="29" t="s">
        <v>55</v>
      </c>
      <c r="D31" s="30"/>
      <c r="E31" s="7">
        <v>9000</v>
      </c>
      <c r="F31" s="6">
        <v>7500</v>
      </c>
      <c r="G31" s="6">
        <v>0</v>
      </c>
      <c r="H31" s="6">
        <v>0</v>
      </c>
      <c r="I31" s="6">
        <v>0</v>
      </c>
      <c r="J31" s="6">
        <f t="shared" si="0"/>
        <v>7500</v>
      </c>
      <c r="K31" s="6">
        <f t="shared" si="1"/>
        <v>1500</v>
      </c>
      <c r="L31" s="6">
        <f t="shared" si="2"/>
        <v>83.333333333333343</v>
      </c>
    </row>
    <row r="32" spans="1:16" x14ac:dyDescent="0.25">
      <c r="A32" s="24"/>
      <c r="B32" s="24">
        <v>423422</v>
      </c>
      <c r="C32" s="34" t="s">
        <v>38</v>
      </c>
      <c r="D32" s="35"/>
      <c r="E32" s="7">
        <v>144000</v>
      </c>
      <c r="F32" s="6">
        <v>108000</v>
      </c>
      <c r="G32" s="6">
        <v>12000</v>
      </c>
      <c r="H32" s="6">
        <v>12000</v>
      </c>
      <c r="I32" s="6">
        <v>12000</v>
      </c>
      <c r="J32" s="6">
        <f t="shared" si="0"/>
        <v>144000</v>
      </c>
      <c r="K32" s="6">
        <f t="shared" si="1"/>
        <v>0</v>
      </c>
      <c r="L32" s="6">
        <f t="shared" si="2"/>
        <v>100</v>
      </c>
    </row>
    <row r="33" spans="1:15" x14ac:dyDescent="0.25">
      <c r="A33" s="24"/>
      <c r="B33" s="24">
        <v>423711</v>
      </c>
      <c r="C33" s="34" t="s">
        <v>39</v>
      </c>
      <c r="D33" s="35"/>
      <c r="E33" s="7">
        <v>8000</v>
      </c>
      <c r="F33" s="6">
        <v>0</v>
      </c>
      <c r="G33" s="6">
        <v>0</v>
      </c>
      <c r="H33" s="6">
        <v>0</v>
      </c>
      <c r="I33" s="6">
        <v>0</v>
      </c>
      <c r="J33" s="6">
        <f t="shared" si="0"/>
        <v>0</v>
      </c>
      <c r="K33" s="6">
        <f t="shared" si="1"/>
        <v>8000</v>
      </c>
      <c r="L33" s="6">
        <f t="shared" si="2"/>
        <v>0</v>
      </c>
    </row>
    <row r="34" spans="1:15" ht="30.75" customHeight="1" x14ac:dyDescent="0.25">
      <c r="A34" s="24">
        <v>424</v>
      </c>
      <c r="B34" s="24">
        <v>424911</v>
      </c>
      <c r="C34" s="29" t="s">
        <v>40</v>
      </c>
      <c r="D34" s="30"/>
      <c r="E34" s="16">
        <v>94000</v>
      </c>
      <c r="F34" s="14">
        <v>72240</v>
      </c>
      <c r="G34" s="14">
        <v>0</v>
      </c>
      <c r="H34" s="14">
        <v>9000</v>
      </c>
      <c r="I34" s="14">
        <v>0</v>
      </c>
      <c r="J34" s="14">
        <f t="shared" si="0"/>
        <v>81240</v>
      </c>
      <c r="K34" s="14">
        <f t="shared" si="1"/>
        <v>12760</v>
      </c>
      <c r="L34" s="14">
        <f t="shared" si="2"/>
        <v>86.425531914893611</v>
      </c>
    </row>
    <row r="35" spans="1:15" x14ac:dyDescent="0.25">
      <c r="A35" s="24">
        <v>425</v>
      </c>
      <c r="B35" s="31" t="s">
        <v>52</v>
      </c>
      <c r="C35" s="32"/>
      <c r="D35" s="33"/>
      <c r="E35" s="16">
        <v>186000</v>
      </c>
      <c r="F35" s="14">
        <v>120995.2</v>
      </c>
      <c r="G35" s="14">
        <v>52999.199999999997</v>
      </c>
      <c r="H35" s="14">
        <v>9600</v>
      </c>
      <c r="I35" s="14">
        <v>0</v>
      </c>
      <c r="J35" s="14">
        <f t="shared" si="0"/>
        <v>183594.4</v>
      </c>
      <c r="K35" s="14">
        <f t="shared" si="1"/>
        <v>2405.6000000000058</v>
      </c>
      <c r="L35" s="14">
        <f t="shared" si="2"/>
        <v>98.706666666666663</v>
      </c>
    </row>
    <row r="36" spans="1:15" x14ac:dyDescent="0.25">
      <c r="A36" s="24"/>
      <c r="B36" s="24">
        <v>425222</v>
      </c>
      <c r="C36" s="34" t="s">
        <v>41</v>
      </c>
      <c r="D36" s="35"/>
      <c r="E36" s="17">
        <v>52000</v>
      </c>
      <c r="F36" s="6">
        <v>32920</v>
      </c>
      <c r="G36" s="6">
        <v>15900</v>
      </c>
      <c r="H36" s="6">
        <v>3000</v>
      </c>
      <c r="I36" s="18">
        <v>0</v>
      </c>
      <c r="J36" s="6">
        <f t="shared" si="0"/>
        <v>51820</v>
      </c>
      <c r="K36" s="6">
        <f t="shared" si="1"/>
        <v>180</v>
      </c>
      <c r="L36" s="6">
        <f t="shared" si="2"/>
        <v>99.653846153846146</v>
      </c>
    </row>
    <row r="37" spans="1:15" ht="28.5" customHeight="1" x14ac:dyDescent="0.25">
      <c r="A37" s="24"/>
      <c r="B37" s="24">
        <v>425224</v>
      </c>
      <c r="C37" s="29" t="s">
        <v>42</v>
      </c>
      <c r="D37" s="30"/>
      <c r="E37" s="17">
        <v>74000</v>
      </c>
      <c r="F37" s="6">
        <v>30043.200000000001</v>
      </c>
      <c r="G37" s="6">
        <v>37099.199999999997</v>
      </c>
      <c r="H37" s="6">
        <v>6600</v>
      </c>
      <c r="I37" s="18">
        <v>0</v>
      </c>
      <c r="J37" s="6">
        <f t="shared" si="0"/>
        <v>73742.399999999994</v>
      </c>
      <c r="K37" s="6">
        <f t="shared" si="1"/>
        <v>257.60000000000582</v>
      </c>
      <c r="L37" s="6">
        <f t="shared" si="2"/>
        <v>99.651891891891893</v>
      </c>
    </row>
    <row r="38" spans="1:15" ht="30.75" customHeight="1" x14ac:dyDescent="0.25">
      <c r="A38" s="24"/>
      <c r="B38" s="24">
        <v>425225</v>
      </c>
      <c r="C38" s="29" t="s">
        <v>43</v>
      </c>
      <c r="D38" s="30"/>
      <c r="E38" s="17">
        <v>60000</v>
      </c>
      <c r="F38" s="6">
        <v>58032</v>
      </c>
      <c r="G38" s="6">
        <v>0</v>
      </c>
      <c r="H38" s="6">
        <v>0</v>
      </c>
      <c r="I38" s="18">
        <v>0</v>
      </c>
      <c r="J38" s="6">
        <f t="shared" si="0"/>
        <v>58032</v>
      </c>
      <c r="K38" s="6">
        <f t="shared" si="1"/>
        <v>1968</v>
      </c>
      <c r="L38" s="6">
        <f t="shared" si="2"/>
        <v>96.72</v>
      </c>
    </row>
    <row r="39" spans="1:15" x14ac:dyDescent="0.25">
      <c r="A39" s="24">
        <v>426</v>
      </c>
      <c r="B39" s="31" t="s">
        <v>44</v>
      </c>
      <c r="C39" s="32"/>
      <c r="D39" s="33"/>
      <c r="E39" s="16">
        <v>794000</v>
      </c>
      <c r="F39" s="14">
        <v>268914.16000000003</v>
      </c>
      <c r="G39" s="14">
        <v>152000</v>
      </c>
      <c r="H39" s="14">
        <v>79254.039999999994</v>
      </c>
      <c r="I39" s="14">
        <f>I40+I41+I42+I43</f>
        <v>227090.52</v>
      </c>
      <c r="J39" s="14">
        <f>SUM(F39:I39)</f>
        <v>727258.72</v>
      </c>
      <c r="K39" s="14">
        <f t="shared" si="1"/>
        <v>66741.280000000028</v>
      </c>
      <c r="L39" s="14">
        <f t="shared" si="2"/>
        <v>91.594297229219137</v>
      </c>
    </row>
    <row r="40" spans="1:15" x14ac:dyDescent="0.25">
      <c r="A40" s="24"/>
      <c r="B40" s="26">
        <v>426111</v>
      </c>
      <c r="C40" s="34" t="s">
        <v>56</v>
      </c>
      <c r="D40" s="35"/>
      <c r="E40" s="7">
        <v>380000</v>
      </c>
      <c r="F40" s="6">
        <v>189066</v>
      </c>
      <c r="G40" s="6">
        <v>148811.96</v>
      </c>
      <c r="H40" s="6">
        <v>28854.04</v>
      </c>
      <c r="I40" s="9">
        <v>9528</v>
      </c>
      <c r="J40" s="6">
        <f t="shared" si="0"/>
        <v>376259.99999999994</v>
      </c>
      <c r="K40" s="6">
        <f t="shared" si="1"/>
        <v>3740.0000000000582</v>
      </c>
      <c r="L40" s="6">
        <f t="shared" si="2"/>
        <v>99.015789473684194</v>
      </c>
    </row>
    <row r="41" spans="1:15" ht="30.75" customHeight="1" x14ac:dyDescent="0.25">
      <c r="A41" s="24"/>
      <c r="B41" s="24">
        <v>426311</v>
      </c>
      <c r="C41" s="29" t="s">
        <v>45</v>
      </c>
      <c r="D41" s="30"/>
      <c r="E41" s="17">
        <v>368000</v>
      </c>
      <c r="F41" s="6">
        <v>77500</v>
      </c>
      <c r="G41" s="6">
        <v>0</v>
      </c>
      <c r="H41" s="6">
        <v>50400</v>
      </c>
      <c r="I41" s="6">
        <f>18980+55000+35904+8250+59850</f>
        <v>177984</v>
      </c>
      <c r="J41" s="6">
        <f t="shared" si="0"/>
        <v>305884</v>
      </c>
      <c r="K41" s="10">
        <f t="shared" si="1"/>
        <v>62116</v>
      </c>
      <c r="L41" s="6">
        <f t="shared" si="2"/>
        <v>83.120652173913044</v>
      </c>
      <c r="M41" s="2"/>
      <c r="N41" s="2"/>
      <c r="O41" s="2"/>
    </row>
    <row r="42" spans="1:15" ht="30.75" customHeight="1" x14ac:dyDescent="0.25">
      <c r="A42" s="24"/>
      <c r="B42" s="24">
        <v>426912</v>
      </c>
      <c r="C42" s="29" t="s">
        <v>46</v>
      </c>
      <c r="D42" s="30"/>
      <c r="E42" s="17">
        <v>40000</v>
      </c>
      <c r="F42" s="6"/>
      <c r="G42" s="6"/>
      <c r="H42" s="9">
        <v>0</v>
      </c>
      <c r="I42" s="6">
        <v>39578.519999999997</v>
      </c>
      <c r="J42" s="6">
        <f>SUM(F42:I42)</f>
        <v>39578.519999999997</v>
      </c>
      <c r="K42" s="6">
        <f t="shared" si="1"/>
        <v>421.4800000000032</v>
      </c>
      <c r="L42" s="6">
        <f t="shared" si="2"/>
        <v>98.946299999999994</v>
      </c>
    </row>
    <row r="43" spans="1:15" ht="32.25" customHeight="1" x14ac:dyDescent="0.25">
      <c r="A43" s="24"/>
      <c r="B43" s="24">
        <v>426919</v>
      </c>
      <c r="C43" s="29" t="s">
        <v>47</v>
      </c>
      <c r="D43" s="30"/>
      <c r="E43" s="17">
        <v>6000</v>
      </c>
      <c r="F43" s="6">
        <v>2348.16</v>
      </c>
      <c r="G43" s="6">
        <v>3188.04</v>
      </c>
      <c r="H43" s="6">
        <v>0</v>
      </c>
      <c r="I43" s="6">
        <v>0</v>
      </c>
      <c r="J43" s="6">
        <f>SUM(F43:I43)</f>
        <v>5536.2</v>
      </c>
      <c r="K43" s="6">
        <f>E43-J43</f>
        <v>463.80000000000018</v>
      </c>
      <c r="L43" s="6">
        <f>J43/E43*100</f>
        <v>92.27</v>
      </c>
    </row>
    <row r="44" spans="1:15" x14ac:dyDescent="0.25">
      <c r="A44" s="31" t="s">
        <v>48</v>
      </c>
      <c r="B44" s="32"/>
      <c r="C44" s="32"/>
      <c r="D44" s="33"/>
      <c r="E44" s="16">
        <v>3073000</v>
      </c>
      <c r="F44" s="14">
        <v>1448313.26</v>
      </c>
      <c r="G44" s="14">
        <v>277696.57</v>
      </c>
      <c r="H44" s="14">
        <f>H13+H22+H27+H34+H35+H39</f>
        <v>186116.77</v>
      </c>
      <c r="I44" s="14">
        <f>I13+I22+I27+I34+I35+I39</f>
        <v>357237.25</v>
      </c>
      <c r="J44" s="14">
        <f t="shared" si="0"/>
        <v>2269363.85</v>
      </c>
      <c r="K44" s="14">
        <f t="shared" si="1"/>
        <v>803636.14999999991</v>
      </c>
      <c r="L44" s="14">
        <f t="shared" si="2"/>
        <v>73.848481939472833</v>
      </c>
    </row>
    <row r="45" spans="1:15" x14ac:dyDescent="0.25">
      <c r="A45" s="24">
        <v>512</v>
      </c>
      <c r="B45" s="31" t="s">
        <v>49</v>
      </c>
      <c r="C45" s="32"/>
      <c r="D45" s="33"/>
      <c r="E45" s="23">
        <v>402000</v>
      </c>
      <c r="F45" s="20">
        <v>0</v>
      </c>
      <c r="G45" s="20">
        <v>0</v>
      </c>
      <c r="H45" s="20">
        <v>0</v>
      </c>
      <c r="I45" s="20">
        <v>401880</v>
      </c>
      <c r="J45" s="20">
        <f>J46+J47</f>
        <v>401880</v>
      </c>
      <c r="K45" s="20">
        <f t="shared" si="1"/>
        <v>120</v>
      </c>
      <c r="L45" s="20">
        <f t="shared" si="2"/>
        <v>99.97014925373135</v>
      </c>
    </row>
    <row r="46" spans="1:15" x14ac:dyDescent="0.25">
      <c r="A46" s="27"/>
      <c r="B46" s="24">
        <v>512221</v>
      </c>
      <c r="C46" s="34" t="s">
        <v>41</v>
      </c>
      <c r="D46" s="35"/>
      <c r="E46" s="21">
        <v>342000</v>
      </c>
      <c r="F46" s="18">
        <v>0</v>
      </c>
      <c r="G46" s="18">
        <v>0</v>
      </c>
      <c r="H46" s="18">
        <v>0</v>
      </c>
      <c r="I46" s="18">
        <v>342000</v>
      </c>
      <c r="J46" s="22">
        <v>342000</v>
      </c>
      <c r="K46" s="18">
        <f t="shared" si="1"/>
        <v>0</v>
      </c>
      <c r="L46" s="18">
        <f t="shared" si="2"/>
        <v>100</v>
      </c>
    </row>
    <row r="47" spans="1:15" x14ac:dyDescent="0.25">
      <c r="A47" s="27"/>
      <c r="B47" s="24">
        <v>512222</v>
      </c>
      <c r="C47" s="34" t="s">
        <v>50</v>
      </c>
      <c r="D47" s="35"/>
      <c r="E47" s="21">
        <v>60000</v>
      </c>
      <c r="F47" s="18">
        <v>0</v>
      </c>
      <c r="G47" s="18">
        <v>0</v>
      </c>
      <c r="H47" s="18">
        <v>0</v>
      </c>
      <c r="I47" s="18">
        <v>59880</v>
      </c>
      <c r="J47" s="18">
        <v>59880</v>
      </c>
      <c r="K47" s="18">
        <f t="shared" si="1"/>
        <v>120</v>
      </c>
      <c r="L47" s="18">
        <f t="shared" si="2"/>
        <v>99.8</v>
      </c>
    </row>
    <row r="48" spans="1:15" x14ac:dyDescent="0.25">
      <c r="A48" s="36" t="s">
        <v>51</v>
      </c>
      <c r="B48" s="37"/>
      <c r="C48" s="37"/>
      <c r="D48" s="38"/>
      <c r="E48" s="12">
        <v>24118000</v>
      </c>
      <c r="F48" s="13">
        <v>16213545.58</v>
      </c>
      <c r="G48" s="13">
        <v>1915698.55</v>
      </c>
      <c r="H48" s="13">
        <f>H12+H44</f>
        <v>1776833.96</v>
      </c>
      <c r="I48" s="13">
        <f>I12+I44+I45</f>
        <v>2414488.67</v>
      </c>
      <c r="J48" s="13">
        <f t="shared" si="0"/>
        <v>22320566.759999998</v>
      </c>
      <c r="K48" s="13">
        <f t="shared" si="1"/>
        <v>1797433.2400000021</v>
      </c>
      <c r="L48" s="13">
        <f t="shared" si="2"/>
        <v>92.547337092627899</v>
      </c>
    </row>
    <row r="49" spans="1:13" x14ac:dyDescent="0.25">
      <c r="A49" s="1"/>
      <c r="B49" s="1"/>
      <c r="C49" s="1"/>
      <c r="E49" s="1"/>
    </row>
    <row r="50" spans="1:13" x14ac:dyDescent="0.25">
      <c r="A50" s="1"/>
      <c r="B50" s="1"/>
      <c r="C50" s="1"/>
      <c r="E50" s="1"/>
    </row>
    <row r="51" spans="1:13" x14ac:dyDescent="0.25">
      <c r="A51" s="1"/>
      <c r="B51" s="1"/>
      <c r="C51" s="1"/>
    </row>
    <row r="56" spans="1:13" x14ac:dyDescent="0.25">
      <c r="B56" s="28"/>
      <c r="C56" s="28"/>
      <c r="D56" s="28"/>
      <c r="G56" s="3"/>
      <c r="H56" s="3"/>
    </row>
    <row r="57" spans="1:13" x14ac:dyDescent="0.25">
      <c r="G57" s="3"/>
    </row>
    <row r="58" spans="1:13" x14ac:dyDescent="0.25">
      <c r="B58" s="28"/>
      <c r="C58" s="28"/>
      <c r="D58" s="28"/>
      <c r="G58" s="4"/>
    </row>
    <row r="63" spans="1:13" x14ac:dyDescent="0.25">
      <c r="M63" s="5"/>
    </row>
  </sheetData>
  <mergeCells count="50">
    <mergeCell ref="A1:E1"/>
    <mergeCell ref="F1:L1"/>
    <mergeCell ref="A2:E2"/>
    <mergeCell ref="F2:L2"/>
    <mergeCell ref="B3:D3"/>
    <mergeCell ref="B4:D4"/>
    <mergeCell ref="B5:D5"/>
    <mergeCell ref="B6:D6"/>
    <mergeCell ref="B7:D7"/>
    <mergeCell ref="B8:D8"/>
    <mergeCell ref="B11:D11"/>
    <mergeCell ref="A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4:D24"/>
    <mergeCell ref="C25:D25"/>
    <mergeCell ref="C26:D26"/>
    <mergeCell ref="B27:D27"/>
    <mergeCell ref="C28:D28"/>
    <mergeCell ref="C29:D29"/>
    <mergeCell ref="C30:D30"/>
    <mergeCell ref="C31:D31"/>
    <mergeCell ref="C32:D32"/>
    <mergeCell ref="C33:D33"/>
    <mergeCell ref="C34:D34"/>
    <mergeCell ref="B35:D35"/>
    <mergeCell ref="C36:D36"/>
    <mergeCell ref="C37:D37"/>
    <mergeCell ref="C38:D38"/>
    <mergeCell ref="B39:D39"/>
    <mergeCell ref="C40:D40"/>
    <mergeCell ref="C41:D41"/>
    <mergeCell ref="C42:D42"/>
    <mergeCell ref="B56:D56"/>
    <mergeCell ref="B58:D58"/>
    <mergeCell ref="C43:D43"/>
    <mergeCell ref="A44:D44"/>
    <mergeCell ref="B45:D45"/>
    <mergeCell ref="C46:D46"/>
    <mergeCell ref="C47:D47"/>
    <mergeCell ref="A48:D48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izvrsenjebudzeta2016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dcterms:created xsi:type="dcterms:W3CDTF">2017-01-19T08:30:00Z</dcterms:created>
  <dcterms:modified xsi:type="dcterms:W3CDTF">2017-01-20T14:02:10Z</dcterms:modified>
</cp:coreProperties>
</file>